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104" i="1" l="1"/>
  <c r="C107" i="1" l="1"/>
  <c r="D107" i="1"/>
  <c r="D104" i="1"/>
  <c r="C9" i="1" l="1"/>
  <c r="C35" i="1"/>
  <c r="C31" i="1"/>
  <c r="C24" i="1"/>
  <c r="C23" i="1"/>
  <c r="C8" i="1"/>
  <c r="C48" i="1"/>
  <c r="F102" i="1"/>
  <c r="E102" i="1"/>
  <c r="F101" i="1"/>
  <c r="E101" i="1"/>
  <c r="D101" i="1"/>
  <c r="C101" i="1"/>
  <c r="D94" i="1"/>
  <c r="C94" i="1"/>
  <c r="E97" i="1"/>
  <c r="F97" i="1"/>
  <c r="D76" i="1"/>
  <c r="C76" i="1"/>
  <c r="E80" i="1"/>
  <c r="F80" i="1"/>
  <c r="C49" i="1"/>
  <c r="E76" i="1" l="1"/>
  <c r="D43" i="1"/>
  <c r="C43" i="1"/>
  <c r="D24" i="1"/>
  <c r="C83" i="1" l="1"/>
  <c r="D15" i="1"/>
  <c r="D35" i="1" l="1"/>
  <c r="D31" i="1"/>
  <c r="D23" i="1" l="1"/>
  <c r="D19" i="1"/>
  <c r="D9" i="1" s="1"/>
  <c r="F38" i="1" l="1"/>
  <c r="E38" i="1"/>
  <c r="F37" i="1"/>
  <c r="E37" i="1"/>
  <c r="F46" i="1" l="1"/>
  <c r="E43" i="1" l="1"/>
  <c r="F43" i="1"/>
  <c r="C19" i="1"/>
  <c r="F21" i="1"/>
  <c r="F22" i="1"/>
  <c r="E21" i="1"/>
  <c r="E22" i="1"/>
  <c r="C15" i="1"/>
  <c r="E18" i="1"/>
  <c r="F18" i="1"/>
  <c r="E17" i="1"/>
  <c r="F17" i="1"/>
  <c r="F27" i="1"/>
  <c r="F28" i="1"/>
  <c r="E28" i="1"/>
  <c r="E27" i="1"/>
  <c r="E29" i="1"/>
  <c r="F29" i="1"/>
  <c r="E10" i="1"/>
  <c r="F10" i="1"/>
  <c r="E11" i="1"/>
  <c r="F11" i="1"/>
  <c r="E12" i="1"/>
  <c r="F12" i="1"/>
  <c r="E13" i="1"/>
  <c r="F13" i="1"/>
  <c r="E14" i="1"/>
  <c r="F14" i="1"/>
  <c r="E26" i="1"/>
  <c r="F26" i="1"/>
  <c r="E30" i="1"/>
  <c r="F30" i="1"/>
  <c r="E33" i="1"/>
  <c r="F33" i="1"/>
  <c r="E34" i="1"/>
  <c r="F34" i="1"/>
  <c r="E39" i="1"/>
  <c r="E35" i="1" s="1"/>
  <c r="F39" i="1"/>
  <c r="E40" i="1"/>
  <c r="F40" i="1"/>
  <c r="E41" i="1"/>
  <c r="F41" i="1"/>
  <c r="E42" i="1"/>
  <c r="E45" i="1"/>
  <c r="F45" i="1"/>
  <c r="E46" i="1"/>
  <c r="E47" i="1"/>
  <c r="D49" i="1"/>
  <c r="E51" i="1"/>
  <c r="F51" i="1"/>
  <c r="E52" i="1"/>
  <c r="F52" i="1"/>
  <c r="E53" i="1"/>
  <c r="F53" i="1"/>
  <c r="E54" i="1"/>
  <c r="F54" i="1"/>
  <c r="E55" i="1"/>
  <c r="F55" i="1"/>
  <c r="E56" i="1"/>
  <c r="F56" i="1"/>
  <c r="C57" i="1"/>
  <c r="D57" i="1"/>
  <c r="E59" i="1"/>
  <c r="F59" i="1"/>
  <c r="C60" i="1"/>
  <c r="D60" i="1"/>
  <c r="E62" i="1"/>
  <c r="F62" i="1"/>
  <c r="E63" i="1"/>
  <c r="F63" i="1"/>
  <c r="C64" i="1"/>
  <c r="D64" i="1"/>
  <c r="E66" i="1"/>
  <c r="F66" i="1"/>
  <c r="E67" i="1"/>
  <c r="F67" i="1"/>
  <c r="E68" i="1"/>
  <c r="F68" i="1"/>
  <c r="E69" i="1"/>
  <c r="F69" i="1"/>
  <c r="C70" i="1"/>
  <c r="D70" i="1"/>
  <c r="E72" i="1"/>
  <c r="F72" i="1"/>
  <c r="E73" i="1"/>
  <c r="F73" i="1"/>
  <c r="E74" i="1"/>
  <c r="F74" i="1"/>
  <c r="E75" i="1"/>
  <c r="F75" i="1"/>
  <c r="E78" i="1"/>
  <c r="F78" i="1"/>
  <c r="E79" i="1"/>
  <c r="F79" i="1"/>
  <c r="E81" i="1"/>
  <c r="F81" i="1"/>
  <c r="E82" i="1"/>
  <c r="F82" i="1"/>
  <c r="D83" i="1"/>
  <c r="E85" i="1"/>
  <c r="F85" i="1"/>
  <c r="E86" i="1"/>
  <c r="F86" i="1"/>
  <c r="C87" i="1"/>
  <c r="D87" i="1"/>
  <c r="E89" i="1"/>
  <c r="F89" i="1"/>
  <c r="E90" i="1"/>
  <c r="F90" i="1"/>
  <c r="E91" i="1"/>
  <c r="F91" i="1"/>
  <c r="E92" i="1"/>
  <c r="F92" i="1"/>
  <c r="E93" i="1"/>
  <c r="F93" i="1"/>
  <c r="E96" i="1"/>
  <c r="F96" i="1"/>
  <c r="C98" i="1"/>
  <c r="D98" i="1"/>
  <c r="E100" i="1"/>
  <c r="F100" i="1"/>
  <c r="E105" i="1"/>
  <c r="E106" i="1"/>
  <c r="D48" i="1" l="1"/>
  <c r="E19" i="1"/>
  <c r="F19" i="1"/>
  <c r="E15" i="1"/>
  <c r="F15" i="1"/>
  <c r="F35" i="1"/>
  <c r="F57" i="1"/>
  <c r="F24" i="1"/>
  <c r="E83" i="1"/>
  <c r="F76" i="1"/>
  <c r="E60" i="1"/>
  <c r="E31" i="1"/>
  <c r="E104" i="1"/>
  <c r="E107" i="1" s="1"/>
  <c r="E94" i="1"/>
  <c r="F70" i="1"/>
  <c r="E57" i="1"/>
  <c r="E49" i="1"/>
  <c r="E98" i="1"/>
  <c r="F94" i="1"/>
  <c r="E87" i="1"/>
  <c r="F83" i="1"/>
  <c r="E64" i="1"/>
  <c r="F60" i="1"/>
  <c r="F49" i="1"/>
  <c r="F31" i="1"/>
  <c r="F98" i="1"/>
  <c r="F87" i="1"/>
  <c r="E70" i="1"/>
  <c r="F64" i="1"/>
  <c r="E24" i="1"/>
  <c r="E9" i="1" l="1"/>
  <c r="F9" i="1"/>
  <c r="D8" i="1"/>
  <c r="D103" i="1" s="1"/>
  <c r="E23" i="1"/>
  <c r="E48" i="1"/>
  <c r="F48" i="1"/>
  <c r="F23" i="1"/>
  <c r="C103" i="1"/>
  <c r="F8" i="1" l="1"/>
  <c r="E8" i="1"/>
  <c r="E103" i="1" s="1"/>
</calcChain>
</file>

<file path=xl/sharedStrings.xml><?xml version="1.0" encoding="utf-8"?>
<sst xmlns="http://schemas.openxmlformats.org/spreadsheetml/2006/main" count="197" uniqueCount="174">
  <si>
    <t>ИТОГО ИСТОЧНИКОВ ВНУТРЕННЕГО ФИНАНСИРОВАНИЯ:</t>
  </si>
  <si>
    <t>Уменьшение остатков средств бюджетов (остатки на конец периода)</t>
  </si>
  <si>
    <t>Увеличение остатков средств бюджетов (остатки на начало периода)</t>
  </si>
  <si>
    <t>Изменение  остатков средств  на счетах по  учету средств бюджетов</t>
  </si>
  <si>
    <t xml:space="preserve">Результат исполнения бюджета (дефицит "-", профицит "+") </t>
  </si>
  <si>
    <t>Средства массовой информации</t>
  </si>
  <si>
    <t>в том числе:</t>
  </si>
  <si>
    <t xml:space="preserve">Физическая культура и спорт </t>
  </si>
  <si>
    <t>Социальная политика</t>
  </si>
  <si>
    <t xml:space="preserve">Культура,  кинематография </t>
  </si>
  <si>
    <t>Образование</t>
  </si>
  <si>
    <t>Жилищно-коммунальное хозяйство</t>
  </si>
  <si>
    <t>Национальная экономика</t>
  </si>
  <si>
    <t>Национальная безопасность и правоохранительная деятельность</t>
  </si>
  <si>
    <t>Национальная оборона</t>
  </si>
  <si>
    <t>Общегосударственные вопросы</t>
  </si>
  <si>
    <t>РАСХОДЫ, всего</t>
  </si>
  <si>
    <t>Безвозмездные поступления, всего</t>
  </si>
  <si>
    <t>Прочие неналоговые доходы</t>
  </si>
  <si>
    <t>Штрафы, санкции, возмещение ущерба</t>
  </si>
  <si>
    <t>Административные платежи и сборы</t>
  </si>
  <si>
    <t>Доходы от продажи материальных и нематериальных активов, всего</t>
  </si>
  <si>
    <t>Платежи при пользовании природными ресурсами</t>
  </si>
  <si>
    <t xml:space="preserve">Доходы от использования имущества, находящегося в государственной и муниципальной собственности, всего </t>
  </si>
  <si>
    <t>Неналоговые доходы, всего</t>
  </si>
  <si>
    <t>Налог на имущество физических лиц</t>
  </si>
  <si>
    <t>Единый налог на вмененный доход для отдельных видов деятельности</t>
  </si>
  <si>
    <t>Акцизы по подакцизным товарам (продукции), производимым на территории Российской Федерации</t>
  </si>
  <si>
    <t>Налог на доходы физических лиц</t>
  </si>
  <si>
    <t>Налог на прибыль организаций</t>
  </si>
  <si>
    <t>Налоговые доходы, всего</t>
  </si>
  <si>
    <t>ДОХОДЫ, всего</t>
  </si>
  <si>
    <t>Отклонение  (+,-)</t>
  </si>
  <si>
    <t xml:space="preserve">Исполнено </t>
  </si>
  <si>
    <t xml:space="preserve">%  исполнения  </t>
  </si>
  <si>
    <t>План с учетом изменений</t>
  </si>
  <si>
    <t>(тыс.рублей)</t>
  </si>
  <si>
    <t>Сведения об исполнении бюджета Северо-Енисейского района</t>
  </si>
  <si>
    <t>Доходы от оказания платных услуг (работ) и компенсации затрат государства, всего</t>
  </si>
  <si>
    <t>х</t>
  </si>
  <si>
    <t>Наименование КБК</t>
  </si>
  <si>
    <t>01</t>
  </si>
  <si>
    <t>0102</t>
  </si>
  <si>
    <t>0103</t>
  </si>
  <si>
    <t>0104</t>
  </si>
  <si>
    <t>0106</t>
  </si>
  <si>
    <t>0111</t>
  </si>
  <si>
    <t>0113</t>
  </si>
  <si>
    <t>02</t>
  </si>
  <si>
    <t>0203</t>
  </si>
  <si>
    <t xml:space="preserve">Функционирование высшего должностного лица субъекта Российской Федерации и органа местного самоуправления 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</si>
  <si>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</si>
  <si>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 xml:space="preserve">Функционирование Правительства Российской Федерации, высших органов исполнительной власти субъектов Российской Федерации, местных администраций </t>
  </si>
  <si>
    <t>Обеспечение деятельности финансовых, налоговых и таможенных органов</t>
  </si>
  <si>
    <t>Резервные фонды</t>
  </si>
  <si>
    <t xml:space="preserve">Другие общегосударственные вопросы </t>
  </si>
  <si>
    <t>Мобилизационная и вневойсковая подготовка</t>
  </si>
  <si>
    <t>03</t>
  </si>
  <si>
    <t>0309</t>
  </si>
  <si>
    <t>0310</t>
  </si>
  <si>
    <t xml:space="preserve">Защита населения и территории от последствий чрезвычайных ситуаций природного и техногенного характера, гражданская оборона </t>
  </si>
  <si>
    <t>Обеспечение пожарной безопасности</t>
  </si>
  <si>
    <t>04</t>
  </si>
  <si>
    <t>0405</t>
  </si>
  <si>
    <t>0408</t>
  </si>
  <si>
    <t>0409</t>
  </si>
  <si>
    <t>0412</t>
  </si>
  <si>
    <t>05</t>
  </si>
  <si>
    <t>0501</t>
  </si>
  <si>
    <t>0502</t>
  </si>
  <si>
    <t>0503</t>
  </si>
  <si>
    <t>0505</t>
  </si>
  <si>
    <t>07</t>
  </si>
  <si>
    <t xml:space="preserve">Сельское хозяйство и рыболовство </t>
  </si>
  <si>
    <t>Транспорт</t>
  </si>
  <si>
    <t xml:space="preserve">Дорожное хозяйство </t>
  </si>
  <si>
    <t xml:space="preserve">Другие вопросы в области национальной экономики </t>
  </si>
  <si>
    <t xml:space="preserve">Жилищное хозяйство </t>
  </si>
  <si>
    <t xml:space="preserve">Коммунальное хозяйство </t>
  </si>
  <si>
    <t xml:space="preserve">Благоустройство </t>
  </si>
  <si>
    <t xml:space="preserve">Другие вопросы в области жилищно-коммунального хозяйства </t>
  </si>
  <si>
    <t>0701</t>
  </si>
  <si>
    <t>0707</t>
  </si>
  <si>
    <t>0709</t>
  </si>
  <si>
    <t>08</t>
  </si>
  <si>
    <t xml:space="preserve">Дошкольное образование </t>
  </si>
  <si>
    <t xml:space="preserve">Общее образование </t>
  </si>
  <si>
    <t>0801</t>
  </si>
  <si>
    <t>Культура</t>
  </si>
  <si>
    <t>0804</t>
  </si>
  <si>
    <t>Другие вопросы в области культуры, кинематографии и средств массовой информации</t>
  </si>
  <si>
    <t>Молодежная политика и оздоровление детей</t>
  </si>
  <si>
    <t xml:space="preserve">Другие вопросы в области образования </t>
  </si>
  <si>
    <t>10</t>
  </si>
  <si>
    <t>1001</t>
  </si>
  <si>
    <t>1002</t>
  </si>
  <si>
    <t>1003</t>
  </si>
  <si>
    <t>1004</t>
  </si>
  <si>
    <t>1006</t>
  </si>
  <si>
    <t>11</t>
  </si>
  <si>
    <t>Пенсионное обеспечение</t>
  </si>
  <si>
    <t>Социальное обслуживание населения</t>
  </si>
  <si>
    <t xml:space="preserve">Социальное обеспечение населения </t>
  </si>
  <si>
    <t xml:space="preserve">Охрана семьи и детства </t>
  </si>
  <si>
    <t xml:space="preserve">Другие вопросы в области социальной политики </t>
  </si>
  <si>
    <t>1102</t>
  </si>
  <si>
    <t xml:space="preserve">Массовый спорт </t>
  </si>
  <si>
    <t>12</t>
  </si>
  <si>
    <t>1202</t>
  </si>
  <si>
    <t xml:space="preserve">Периодическая печать и издательства </t>
  </si>
  <si>
    <t>510</t>
  </si>
  <si>
    <t>610</t>
  </si>
  <si>
    <t>1110501</t>
  </si>
  <si>
    <t>1110502</t>
  </si>
  <si>
    <t>1110503</t>
  </si>
  <si>
    <t>1110701</t>
  </si>
  <si>
    <t>1140600</t>
  </si>
  <si>
    <t>1110000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</si>
  <si>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 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</si>
  <si>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 </t>
  </si>
  <si>
    <t>Код бюджетной классификации</t>
  </si>
  <si>
    <t>1010200</t>
  </si>
  <si>
    <t>1010100</t>
  </si>
  <si>
    <t>1030000</t>
  </si>
  <si>
    <t>1050000</t>
  </si>
  <si>
    <t>1060100</t>
  </si>
  <si>
    <t>1060600</t>
  </si>
  <si>
    <t>1080000</t>
  </si>
  <si>
    <t>Земельный налог с организаций, обладающих земельным участком, расположенным в границах межселенных территорий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</si>
  <si>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лиц, обладающих земельным участком, расположенным в границах межселенных территорий (сумма платежа (перерасчеты, недоимка и задолженность по соответствующему платежу, в том числе по отмененному)</t>
  </si>
  <si>
    <t>1060603</t>
  </si>
  <si>
    <t>1060604</t>
  </si>
  <si>
    <t>Земельный налог, всего</t>
  </si>
  <si>
    <t>Государственная пошлина, всего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</si>
  <si>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</si>
  <si>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 (сумма платежа)</t>
  </si>
  <si>
    <t>1080301</t>
  </si>
  <si>
    <t>1080717</t>
  </si>
  <si>
    <t xml:space="preserve"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 </t>
  </si>
  <si>
    <t xml:space="preserve"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 </t>
  </si>
  <si>
    <t>1120000</t>
  </si>
  <si>
    <t>1130000</t>
  </si>
  <si>
    <t>1130199</t>
  </si>
  <si>
    <t>Прочие доходы от оказания платных услуг (работ) получателями средств бюджетов муниципальных районов (МКУ "АСФ")</t>
  </si>
  <si>
    <t>1130299</t>
  </si>
  <si>
    <t xml:space="preserve">Прочие доходы от компенсации затрат бюджетов муниципальных районов </t>
  </si>
  <si>
    <t>1140000</t>
  </si>
  <si>
    <t>1140100</t>
  </si>
  <si>
    <t xml:space="preserve">Доходы от продажи квартир, находящихся в собственности муниципальных районов </t>
  </si>
  <si>
    <t xml:space="preserve">Доходы от продажи земельных участков, находящихся в государственной и муниципальной собственности </t>
  </si>
  <si>
    <t>1150000</t>
  </si>
  <si>
    <t>1160000</t>
  </si>
  <si>
    <t>1170000</t>
  </si>
  <si>
    <t>2020200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</si>
  <si>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</si>
  <si>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</si>
  <si>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ВОЗВРАТ ОСТАТКОВ СУБСИДИЙ, СУБВЕНЦИЙ И ИНЫХ МЕЖБЮДЖЕТНЫХ ТРАНСФЕРТОВ, ИМЕЮЩИХ ЦЕЛЕВОЕ НАЗНАЧЕНИЕ, ПРОШЛЫХ ЛЕТ</t>
  </si>
  <si>
    <t>2020300</t>
  </si>
  <si>
    <t>0702</t>
  </si>
  <si>
    <t>2000000</t>
  </si>
  <si>
    <t xml:space="preserve">
2190000</t>
  </si>
  <si>
    <t>1140200</t>
  </si>
  <si>
    <t>Доходы от реализации имущества, находящегося в собственности муниципальных районов (за исключением движимого имущества бюджетных и автономных учреждений, а так же государственных и муниципальных унирарных предприятий)</t>
  </si>
  <si>
    <t>Исполнитель:  Корнилова А.В. тел. 8 (39160) 2-11-61</t>
  </si>
  <si>
    <t>И.о. руководителя Финансового управления  администрации Северо-Енисейского района</t>
  </si>
  <si>
    <t>Т.А. Новоселова</t>
  </si>
  <si>
    <t xml:space="preserve"> по состоянию на  01.02.2017 г.</t>
  </si>
  <si>
    <t>0703</t>
  </si>
  <si>
    <t>Дошкольное образование детей</t>
  </si>
  <si>
    <t>1105</t>
  </si>
  <si>
    <t>Другие вопросы в области физической культуры и спорта</t>
  </si>
  <si>
    <t>13</t>
  </si>
  <si>
    <t>Обслуживание государственного и муниципального долга</t>
  </si>
  <si>
    <t>1301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</si>
</sst>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11" x14ac:knownFonts="1">
    <font>
      <sz val="11"/>
      <color theme="1"/>
      <name val="Calibri"/>
      <family val="2"/>
      <charset val="204"/>
      <scheme val="minor"/>
    </font>
    <font>
      <sz val="14"/>
      <name val="Arial Cyr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2" borderId="0" xfId="0" applyFont="1" applyFill="1"/>
    <xf numFmtId="0" fontId="1" fillId="3" borderId="0" xfId="0" applyFont="1" applyFill="1"/>
    <xf numFmtId="0" fontId="3" fillId="2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164" fontId="0" fillId="0" borderId="0" xfId="0" applyNumberFormat="1"/>
    <xf numFmtId="0" fontId="2" fillId="3" borderId="0" xfId="0" applyFont="1" applyFill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2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/>
    </xf>
    <xf numFmtId="164" fontId="7" fillId="2" borderId="2" xfId="0" applyNumberFormat="1" applyFont="1" applyFill="1" applyBorder="1" applyAlignment="1">
      <alignment horizontal="center" vertical="center"/>
    </xf>
    <xf numFmtId="164" fontId="7" fillId="0" borderId="2" xfId="0" applyNumberFormat="1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left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164" fontId="6" fillId="3" borderId="2" xfId="0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left" vertical="center" wrapText="1"/>
    </xf>
    <xf numFmtId="49" fontId="6" fillId="0" borderId="2" xfId="0" applyNumberFormat="1" applyFont="1" applyBorder="1" applyAlignment="1" applyProtection="1">
      <alignment horizontal="left" vertical="center" wrapText="1"/>
    </xf>
    <xf numFmtId="49" fontId="6" fillId="0" borderId="2" xfId="0" applyNumberFormat="1" applyFont="1" applyFill="1" applyBorder="1" applyAlignment="1">
      <alignment horizontal="left" vertical="center" wrapText="1"/>
    </xf>
    <xf numFmtId="49" fontId="7" fillId="2" borderId="2" xfId="0" applyNumberFormat="1" applyFont="1" applyFill="1" applyBorder="1" applyAlignment="1">
      <alignment horizontal="left" vertical="center"/>
    </xf>
    <xf numFmtId="49" fontId="6" fillId="2" borderId="2" xfId="0" applyNumberFormat="1" applyFont="1" applyFill="1" applyBorder="1" applyAlignment="1">
      <alignment horizontal="left" vertical="center"/>
    </xf>
    <xf numFmtId="49" fontId="7" fillId="0" borderId="2" xfId="0" applyNumberFormat="1" applyFont="1" applyFill="1" applyBorder="1" applyAlignment="1">
      <alignment horizontal="left" vertical="center"/>
    </xf>
    <xf numFmtId="164" fontId="7" fillId="3" borderId="2" xfId="0" applyNumberFormat="1" applyFont="1" applyFill="1" applyBorder="1" applyAlignment="1">
      <alignment horizontal="center" vertical="center"/>
    </xf>
    <xf numFmtId="164" fontId="6" fillId="3" borderId="2" xfId="0" applyNumberFormat="1" applyFont="1" applyFill="1" applyBorder="1" applyAlignment="1">
      <alignment horizontal="center" vertical="center" wrapText="1"/>
    </xf>
    <xf numFmtId="164" fontId="7" fillId="3" borderId="2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/>
    </xf>
    <xf numFmtId="49" fontId="9" fillId="0" borderId="2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left" vertical="center" wrapText="1"/>
    </xf>
    <xf numFmtId="164" fontId="5" fillId="0" borderId="2" xfId="0" applyNumberFormat="1" applyFont="1" applyFill="1" applyBorder="1" applyAlignment="1">
      <alignment horizontal="center" vertical="center"/>
    </xf>
    <xf numFmtId="164" fontId="5" fillId="3" borderId="2" xfId="0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 wrapText="1"/>
    </xf>
    <xf numFmtId="165" fontId="5" fillId="0" borderId="2" xfId="0" applyNumberFormat="1" applyFont="1" applyBorder="1" applyAlignment="1" applyProtection="1">
      <alignment horizontal="left" vertical="center" wrapText="1"/>
    </xf>
    <xf numFmtId="49" fontId="5" fillId="0" borderId="2" xfId="0" applyNumberFormat="1" applyFont="1" applyBorder="1" applyAlignment="1" applyProtection="1">
      <alignment horizontal="left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49" fontId="7" fillId="3" borderId="2" xfId="0" applyNumberFormat="1" applyFont="1" applyFill="1" applyBorder="1" applyAlignment="1">
      <alignment horizontal="left" vertical="center" wrapText="1"/>
    </xf>
    <xf numFmtId="0" fontId="2" fillId="3" borderId="0" xfId="0" applyFont="1" applyFill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 wrapText="1"/>
    </xf>
    <xf numFmtId="0" fontId="5" fillId="2" borderId="0" xfId="0" applyFont="1" applyFill="1" applyAlignment="1">
      <alignment horizontal="left"/>
    </xf>
    <xf numFmtId="0" fontId="2" fillId="3" borderId="0" xfId="0" applyFont="1" applyFill="1" applyAlignment="1">
      <alignment horizontal="center" vertical="center"/>
    </xf>
    <xf numFmtId="0" fontId="6" fillId="2" borderId="1" xfId="0" applyFont="1" applyFill="1" applyBorder="1" applyAlignment="1">
      <alignment horizontal="right" wrapText="1"/>
    </xf>
    <xf numFmtId="0" fontId="4" fillId="2" borderId="0" xfId="0" applyFont="1" applyFill="1" applyBorder="1" applyAlignment="1">
      <alignment horizontal="right"/>
    </xf>
    <xf numFmtId="0" fontId="6" fillId="0" borderId="1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109"/>
  <sheetViews>
    <sheetView tabSelected="1" topLeftCell="A82" workbookViewId="0">
      <selection activeCell="C107" sqref="C107"/>
    </sheetView>
  </sheetViews>
  <sheetFormatPr defaultRowHeight="15" x14ac:dyDescent="0.25"/>
  <cols>
    <col min="1" max="1" width="8.7109375" customWidth="1"/>
    <col min="2" max="2" width="38.85546875" customWidth="1"/>
    <col min="3" max="3" width="12" customWidth="1"/>
    <col min="4" max="4" width="10.7109375" customWidth="1"/>
    <col min="5" max="5" width="12.28515625" customWidth="1"/>
    <col min="6" max="6" width="7.7109375" customWidth="1"/>
    <col min="8" max="8" width="10.28515625" bestFit="1" customWidth="1"/>
  </cols>
  <sheetData>
    <row r="3" spans="1:6" ht="25.9" customHeight="1" x14ac:dyDescent="0.25">
      <c r="B3" s="44" t="s">
        <v>37</v>
      </c>
      <c r="C3" s="44"/>
      <c r="D3" s="44"/>
      <c r="E3" s="44"/>
      <c r="F3" s="44"/>
    </row>
    <row r="4" spans="1:6" ht="25.15" customHeight="1" x14ac:dyDescent="0.25">
      <c r="B4" s="6"/>
      <c r="C4" s="41" t="s">
        <v>166</v>
      </c>
      <c r="D4" s="6"/>
      <c r="E4" s="6"/>
      <c r="F4" s="6"/>
    </row>
    <row r="5" spans="1:6" ht="20.25" x14ac:dyDescent="0.3">
      <c r="B5" s="3"/>
      <c r="C5" s="3"/>
      <c r="D5" s="4"/>
      <c r="E5" s="46" t="s">
        <v>36</v>
      </c>
      <c r="F5" s="46"/>
    </row>
    <row r="6" spans="1:6" ht="71.25" customHeight="1" x14ac:dyDescent="0.25">
      <c r="A6" s="31" t="s">
        <v>120</v>
      </c>
      <c r="B6" s="7" t="s">
        <v>40</v>
      </c>
      <c r="C6" s="7" t="s">
        <v>35</v>
      </c>
      <c r="D6" s="8" t="s">
        <v>33</v>
      </c>
      <c r="E6" s="9" t="s">
        <v>32</v>
      </c>
      <c r="F6" s="10" t="s">
        <v>34</v>
      </c>
    </row>
    <row r="7" spans="1:6" x14ac:dyDescent="0.25">
      <c r="A7" s="28">
        <v>1</v>
      </c>
      <c r="B7" s="7">
        <v>2</v>
      </c>
      <c r="C7" s="7">
        <v>3</v>
      </c>
      <c r="D7" s="8">
        <v>4</v>
      </c>
      <c r="E7" s="9">
        <v>5</v>
      </c>
      <c r="F7" s="11">
        <v>6</v>
      </c>
    </row>
    <row r="8" spans="1:6" x14ac:dyDescent="0.25">
      <c r="A8" s="29"/>
      <c r="B8" s="12" t="s">
        <v>31</v>
      </c>
      <c r="C8" s="14">
        <f>C9+C23+C43</f>
        <v>1561179.6060000001</v>
      </c>
      <c r="D8" s="14">
        <f>D9+D23+D43</f>
        <v>69570.798999999999</v>
      </c>
      <c r="E8" s="14">
        <f t="shared" ref="E8:E24" si="0">C8-D8</f>
        <v>1491608.807</v>
      </c>
      <c r="F8" s="14">
        <f>D8*100/C8</f>
        <v>4.4562969393542025</v>
      </c>
    </row>
    <row r="9" spans="1:6" x14ac:dyDescent="0.25">
      <c r="A9" s="29"/>
      <c r="B9" s="12" t="s">
        <v>30</v>
      </c>
      <c r="C9" s="14">
        <f>C10+C11+C12+C13+C14+C15+C19</f>
        <v>1099595</v>
      </c>
      <c r="D9" s="14">
        <f>D10+D11+D12+D13+D14+D15+D19</f>
        <v>54808.140999999996</v>
      </c>
      <c r="E9" s="13">
        <f t="shared" ref="E9" si="1">E10+E11+E12+E13+E14+E15+E19</f>
        <v>1044786.8590000001</v>
      </c>
      <c r="F9" s="14">
        <f t="shared" ref="F9:F23" si="2">D9*100/C9</f>
        <v>4.9843934357649857</v>
      </c>
    </row>
    <row r="10" spans="1:6" x14ac:dyDescent="0.25">
      <c r="A10" s="30" t="s">
        <v>122</v>
      </c>
      <c r="B10" s="19" t="s">
        <v>29</v>
      </c>
      <c r="C10" s="39">
        <v>597791.6</v>
      </c>
      <c r="D10" s="25">
        <v>20004.266</v>
      </c>
      <c r="E10" s="14">
        <f t="shared" si="0"/>
        <v>577787.33400000003</v>
      </c>
      <c r="F10" s="14">
        <f t="shared" si="2"/>
        <v>3.3463611733587424</v>
      </c>
    </row>
    <row r="11" spans="1:6" x14ac:dyDescent="0.25">
      <c r="A11" s="30" t="s">
        <v>121</v>
      </c>
      <c r="B11" s="19" t="s">
        <v>28</v>
      </c>
      <c r="C11" s="14">
        <v>485915.3</v>
      </c>
      <c r="D11" s="25">
        <v>32834.256000000001</v>
      </c>
      <c r="E11" s="14">
        <f t="shared" si="0"/>
        <v>453081.04399999999</v>
      </c>
      <c r="F11" s="14">
        <f t="shared" si="2"/>
        <v>6.7571973963363581</v>
      </c>
    </row>
    <row r="12" spans="1:6" ht="38.25" x14ac:dyDescent="0.25">
      <c r="A12" s="30" t="s">
        <v>123</v>
      </c>
      <c r="B12" s="19" t="s">
        <v>27</v>
      </c>
      <c r="C12" s="14">
        <v>1364.6</v>
      </c>
      <c r="D12" s="25">
        <v>102.31399999999999</v>
      </c>
      <c r="E12" s="14">
        <f t="shared" si="0"/>
        <v>1262.2859999999998</v>
      </c>
      <c r="F12" s="14">
        <f t="shared" si="2"/>
        <v>7.4977282720211056</v>
      </c>
    </row>
    <row r="13" spans="1:6" ht="25.5" x14ac:dyDescent="0.25">
      <c r="A13" s="30" t="s">
        <v>124</v>
      </c>
      <c r="B13" s="19" t="s">
        <v>26</v>
      </c>
      <c r="C13" s="39">
        <v>11270</v>
      </c>
      <c r="D13" s="25">
        <v>1729.691</v>
      </c>
      <c r="E13" s="14">
        <f t="shared" si="0"/>
        <v>9540.3089999999993</v>
      </c>
      <c r="F13" s="14">
        <f t="shared" si="2"/>
        <v>15.347746228926354</v>
      </c>
    </row>
    <row r="14" spans="1:6" x14ac:dyDescent="0.25">
      <c r="A14" s="30" t="s">
        <v>125</v>
      </c>
      <c r="B14" s="19" t="s">
        <v>25</v>
      </c>
      <c r="C14" s="14">
        <v>345</v>
      </c>
      <c r="D14" s="25">
        <v>20.661000000000001</v>
      </c>
      <c r="E14" s="14">
        <f t="shared" si="0"/>
        <v>324.339</v>
      </c>
      <c r="F14" s="14">
        <f t="shared" si="2"/>
        <v>5.9886956521739139</v>
      </c>
    </row>
    <row r="15" spans="1:6" x14ac:dyDescent="0.25">
      <c r="A15" s="30" t="s">
        <v>126</v>
      </c>
      <c r="B15" s="19" t="s">
        <v>132</v>
      </c>
      <c r="C15" s="14">
        <f>C17+C18</f>
        <v>1480.5</v>
      </c>
      <c r="D15" s="14">
        <f>D17+D18</f>
        <v>73.713999999999999</v>
      </c>
      <c r="E15" s="14">
        <f t="shared" ref="E15" si="3">E17+E18</f>
        <v>1406.7860000000001</v>
      </c>
      <c r="F15" s="14">
        <f t="shared" si="2"/>
        <v>4.9789935832489025</v>
      </c>
    </row>
    <row r="16" spans="1:6" x14ac:dyDescent="0.25">
      <c r="A16" s="32"/>
      <c r="B16" s="33" t="s">
        <v>6</v>
      </c>
      <c r="C16" s="34"/>
      <c r="D16" s="34"/>
      <c r="E16" s="34"/>
      <c r="F16" s="34"/>
    </row>
    <row r="17" spans="1:6" ht="72" x14ac:dyDescent="0.25">
      <c r="A17" s="32" t="s">
        <v>130</v>
      </c>
      <c r="B17" s="38" t="s">
        <v>128</v>
      </c>
      <c r="C17" s="34">
        <v>1365.5</v>
      </c>
      <c r="D17" s="35">
        <v>70.213999999999999</v>
      </c>
      <c r="E17" s="34">
        <f t="shared" si="0"/>
        <v>1295.2860000000001</v>
      </c>
      <c r="F17" s="34">
        <f t="shared" si="2"/>
        <v>5.1419992676675204</v>
      </c>
    </row>
    <row r="18" spans="1:6" ht="72" x14ac:dyDescent="0.25">
      <c r="A18" s="32" t="s">
        <v>131</v>
      </c>
      <c r="B18" s="38" t="s">
        <v>129</v>
      </c>
      <c r="C18" s="34">
        <v>115</v>
      </c>
      <c r="D18" s="35">
        <v>3.5</v>
      </c>
      <c r="E18" s="34">
        <f t="shared" si="0"/>
        <v>111.5</v>
      </c>
      <c r="F18" s="34">
        <f t="shared" si="2"/>
        <v>3.0434782608695654</v>
      </c>
    </row>
    <row r="19" spans="1:6" x14ac:dyDescent="0.25">
      <c r="A19" s="30" t="s">
        <v>127</v>
      </c>
      <c r="B19" s="19" t="s">
        <v>133</v>
      </c>
      <c r="C19" s="39">
        <f>C21+C22</f>
        <v>1428</v>
      </c>
      <c r="D19" s="39">
        <f>D21+D22</f>
        <v>43.239000000000004</v>
      </c>
      <c r="E19" s="39">
        <f t="shared" ref="E19" si="4">E21+E22</f>
        <v>1384.7610000000002</v>
      </c>
      <c r="F19" s="14">
        <f>D19*100/C19</f>
        <v>3.0279411764705886</v>
      </c>
    </row>
    <row r="20" spans="1:6" x14ac:dyDescent="0.25">
      <c r="A20" s="32"/>
      <c r="B20" s="33" t="s">
        <v>6</v>
      </c>
      <c r="C20" s="36"/>
      <c r="D20" s="35"/>
      <c r="E20" s="34"/>
      <c r="F20" s="34"/>
    </row>
    <row r="21" spans="1:6" ht="84" x14ac:dyDescent="0.25">
      <c r="A21" s="32" t="s">
        <v>136</v>
      </c>
      <c r="B21" s="37" t="s">
        <v>134</v>
      </c>
      <c r="C21" s="36">
        <v>1300</v>
      </c>
      <c r="D21" s="35">
        <v>33.639000000000003</v>
      </c>
      <c r="E21" s="34">
        <f t="shared" ref="E21:E22" si="5">C21-D21</f>
        <v>1266.3610000000001</v>
      </c>
      <c r="F21" s="34">
        <f t="shared" ref="F21:F22" si="6">D21*100/C21</f>
        <v>2.5876153846153849</v>
      </c>
    </row>
    <row r="22" spans="1:6" ht="96" x14ac:dyDescent="0.25">
      <c r="A22" s="32" t="s">
        <v>137</v>
      </c>
      <c r="B22" s="37" t="s">
        <v>135</v>
      </c>
      <c r="C22" s="36">
        <v>128</v>
      </c>
      <c r="D22" s="35">
        <v>9.6</v>
      </c>
      <c r="E22" s="34">
        <f t="shared" si="5"/>
        <v>118.4</v>
      </c>
      <c r="F22" s="34">
        <f t="shared" si="6"/>
        <v>7.5</v>
      </c>
    </row>
    <row r="23" spans="1:6" x14ac:dyDescent="0.25">
      <c r="A23" s="29"/>
      <c r="B23" s="19" t="s">
        <v>24</v>
      </c>
      <c r="C23" s="14">
        <f>C24+C30+C31+C35+C40+C41+C42</f>
        <v>93136.305999999997</v>
      </c>
      <c r="D23" s="14">
        <f>D30+D31+D35+D40+D41+D42+D24</f>
        <v>3341.973</v>
      </c>
      <c r="E23" s="14">
        <f>E24+E30+E31+E35+E40+E41+E42</f>
        <v>89794.333000000013</v>
      </c>
      <c r="F23" s="14">
        <f t="shared" si="2"/>
        <v>3.5882602000556045</v>
      </c>
    </row>
    <row r="24" spans="1:6" ht="38.25" x14ac:dyDescent="0.25">
      <c r="A24" s="30" t="s">
        <v>117</v>
      </c>
      <c r="B24" s="19" t="s">
        <v>23</v>
      </c>
      <c r="C24" s="39">
        <f>C26+C27+C28+C29</f>
        <v>51121.106</v>
      </c>
      <c r="D24" s="39">
        <f>D26+D27+D28+D29</f>
        <v>2166.6059999999998</v>
      </c>
      <c r="E24" s="14">
        <f t="shared" si="0"/>
        <v>48954.5</v>
      </c>
      <c r="F24" s="14">
        <f>D24*100/C24</f>
        <v>4.2381829532404867</v>
      </c>
    </row>
    <row r="25" spans="1:6" x14ac:dyDescent="0.25">
      <c r="A25" s="32"/>
      <c r="B25" s="33" t="s">
        <v>6</v>
      </c>
      <c r="C25" s="36"/>
      <c r="D25" s="36"/>
      <c r="E25" s="34"/>
      <c r="F25" s="34"/>
    </row>
    <row r="26" spans="1:6" ht="82.5" customHeight="1" x14ac:dyDescent="0.25">
      <c r="A26" s="32" t="s">
        <v>112</v>
      </c>
      <c r="B26" s="37" t="s">
        <v>118</v>
      </c>
      <c r="C26" s="36">
        <v>33000</v>
      </c>
      <c r="D26" s="35">
        <v>1784.173</v>
      </c>
      <c r="E26" s="34">
        <f t="shared" ref="E26:E31" si="7">C26-D26</f>
        <v>31215.827000000001</v>
      </c>
      <c r="F26" s="34">
        <f>D26*100/C26</f>
        <v>5.4065848484848482</v>
      </c>
    </row>
    <row r="27" spans="1:6" ht="75" customHeight="1" x14ac:dyDescent="0.25">
      <c r="A27" s="32" t="s">
        <v>113</v>
      </c>
      <c r="B27" s="37" t="s">
        <v>119</v>
      </c>
      <c r="C27" s="36">
        <v>8300</v>
      </c>
      <c r="D27" s="35">
        <v>20.164000000000001</v>
      </c>
      <c r="E27" s="34">
        <f t="shared" si="7"/>
        <v>8279.8359999999993</v>
      </c>
      <c r="F27" s="34">
        <f t="shared" ref="F27:F28" si="8">D27*100/C27</f>
        <v>0.24293975903614459</v>
      </c>
    </row>
    <row r="28" spans="1:6" ht="77.25" customHeight="1" x14ac:dyDescent="0.25">
      <c r="A28" s="32" t="s">
        <v>114</v>
      </c>
      <c r="B28" s="38" t="s">
        <v>138</v>
      </c>
      <c r="C28" s="36">
        <v>9820.1059999999998</v>
      </c>
      <c r="D28" s="35">
        <v>362.26900000000001</v>
      </c>
      <c r="E28" s="34">
        <f t="shared" si="7"/>
        <v>9457.8369999999995</v>
      </c>
      <c r="F28" s="34">
        <f t="shared" si="8"/>
        <v>3.6890538656100049</v>
      </c>
    </row>
    <row r="29" spans="1:6" ht="53.25" customHeight="1" x14ac:dyDescent="0.25">
      <c r="A29" s="32" t="s">
        <v>115</v>
      </c>
      <c r="B29" s="33" t="s">
        <v>139</v>
      </c>
      <c r="C29" s="36">
        <v>1</v>
      </c>
      <c r="D29" s="35">
        <v>0</v>
      </c>
      <c r="E29" s="34">
        <f>C29-D29</f>
        <v>1</v>
      </c>
      <c r="F29" s="34">
        <f>D29*100/C29</f>
        <v>0</v>
      </c>
    </row>
    <row r="30" spans="1:6" ht="25.5" x14ac:dyDescent="0.25">
      <c r="A30" s="30" t="s">
        <v>140</v>
      </c>
      <c r="B30" s="19" t="s">
        <v>22</v>
      </c>
      <c r="C30" s="39">
        <v>27400</v>
      </c>
      <c r="D30" s="25">
        <v>206.17</v>
      </c>
      <c r="E30" s="14">
        <f t="shared" si="7"/>
        <v>27193.83</v>
      </c>
      <c r="F30" s="14">
        <f>D30*100/C30</f>
        <v>0.75244525547445251</v>
      </c>
    </row>
    <row r="31" spans="1:6" ht="25.5" x14ac:dyDescent="0.25">
      <c r="A31" s="30" t="s">
        <v>141</v>
      </c>
      <c r="B31" s="19" t="s">
        <v>38</v>
      </c>
      <c r="C31" s="39">
        <f>C33+C34</f>
        <v>5953.4</v>
      </c>
      <c r="D31" s="39">
        <f>D33+D34</f>
        <v>356.12799999999999</v>
      </c>
      <c r="E31" s="14">
        <f t="shared" si="7"/>
        <v>5597.2719999999999</v>
      </c>
      <c r="F31" s="14">
        <f>D31*100/C31</f>
        <v>5.9819262942184297</v>
      </c>
    </row>
    <row r="32" spans="1:6" x14ac:dyDescent="0.25">
      <c r="A32" s="29"/>
      <c r="B32" s="15" t="s">
        <v>6</v>
      </c>
      <c r="C32" s="16"/>
      <c r="D32" s="16"/>
      <c r="E32" s="18"/>
      <c r="F32" s="18"/>
    </row>
    <row r="33" spans="1:9" ht="36" x14ac:dyDescent="0.25">
      <c r="A33" s="32" t="s">
        <v>142</v>
      </c>
      <c r="B33" s="38" t="s">
        <v>143</v>
      </c>
      <c r="C33" s="36">
        <v>5938.4</v>
      </c>
      <c r="D33" s="35">
        <v>356.12799999999999</v>
      </c>
      <c r="E33" s="34">
        <f>C33-D33</f>
        <v>5582.2719999999999</v>
      </c>
      <c r="F33" s="34">
        <f>D33*100/C33</f>
        <v>5.9970362387174996</v>
      </c>
    </row>
    <row r="34" spans="1:9" ht="24" x14ac:dyDescent="0.25">
      <c r="A34" s="32" t="s">
        <v>144</v>
      </c>
      <c r="B34" s="38" t="s">
        <v>145</v>
      </c>
      <c r="C34" s="36">
        <v>15</v>
      </c>
      <c r="D34" s="35">
        <v>0</v>
      </c>
      <c r="E34" s="34">
        <f>C34-D34</f>
        <v>15</v>
      </c>
      <c r="F34" s="34">
        <f>D34*100/C34</f>
        <v>0</v>
      </c>
    </row>
    <row r="35" spans="1:9" ht="25.5" x14ac:dyDescent="0.25">
      <c r="A35" s="30" t="s">
        <v>146</v>
      </c>
      <c r="B35" s="19" t="s">
        <v>21</v>
      </c>
      <c r="C35" s="14">
        <f>C39+C38+C37</f>
        <v>7380</v>
      </c>
      <c r="D35" s="14">
        <f>D39+D38+D37</f>
        <v>265.21899999999999</v>
      </c>
      <c r="E35" s="14">
        <f>E39+E38+E37</f>
        <v>7114.7809999999999</v>
      </c>
      <c r="F35" s="14">
        <f>D35*100/C35</f>
        <v>3.5937533875338752</v>
      </c>
    </row>
    <row r="36" spans="1:9" x14ac:dyDescent="0.25">
      <c r="A36" s="29"/>
      <c r="B36" s="15" t="s">
        <v>6</v>
      </c>
      <c r="C36" s="18"/>
      <c r="D36" s="18"/>
      <c r="E36" s="18"/>
      <c r="F36" s="18"/>
    </row>
    <row r="37" spans="1:9" ht="25.5" x14ac:dyDescent="0.25">
      <c r="A37" s="29" t="s">
        <v>147</v>
      </c>
      <c r="B37" s="20" t="s">
        <v>148</v>
      </c>
      <c r="C37" s="18">
        <v>6000</v>
      </c>
      <c r="D37" s="17">
        <v>262.87200000000001</v>
      </c>
      <c r="E37" s="18">
        <f>C37-D37</f>
        <v>5737.1279999999997</v>
      </c>
      <c r="F37" s="18">
        <f>D37/C37*100</f>
        <v>4.3812000000000006</v>
      </c>
    </row>
    <row r="38" spans="1:9" ht="89.25" x14ac:dyDescent="0.25">
      <c r="A38" s="29" t="s">
        <v>161</v>
      </c>
      <c r="B38" s="20" t="s">
        <v>162</v>
      </c>
      <c r="C38" s="18">
        <v>500</v>
      </c>
      <c r="D38" s="17">
        <v>0</v>
      </c>
      <c r="E38" s="18">
        <f>C38-D38</f>
        <v>500</v>
      </c>
      <c r="F38" s="18">
        <f>D38/C38*100</f>
        <v>0</v>
      </c>
    </row>
    <row r="39" spans="1:9" ht="45" customHeight="1" x14ac:dyDescent="0.25">
      <c r="A39" s="29" t="s">
        <v>116</v>
      </c>
      <c r="B39" s="21" t="s">
        <v>149</v>
      </c>
      <c r="C39" s="18">
        <v>880</v>
      </c>
      <c r="D39" s="17">
        <v>2.347</v>
      </c>
      <c r="E39" s="18">
        <f t="shared" ref="E39:E43" si="9">C39-D39</f>
        <v>877.65300000000002</v>
      </c>
      <c r="F39" s="18">
        <f>D39*100/C39</f>
        <v>0.26670454545454542</v>
      </c>
    </row>
    <row r="40" spans="1:9" x14ac:dyDescent="0.25">
      <c r="A40" s="30" t="s">
        <v>150</v>
      </c>
      <c r="B40" s="40" t="s">
        <v>20</v>
      </c>
      <c r="C40" s="25">
        <v>35</v>
      </c>
      <c r="D40" s="25">
        <v>2.86</v>
      </c>
      <c r="E40" s="14">
        <f t="shared" si="9"/>
        <v>32.14</v>
      </c>
      <c r="F40" s="14">
        <f>D40*100/C40</f>
        <v>8.1714285714285708</v>
      </c>
    </row>
    <row r="41" spans="1:9" x14ac:dyDescent="0.25">
      <c r="A41" s="30" t="s">
        <v>151</v>
      </c>
      <c r="B41" s="19" t="s">
        <v>19</v>
      </c>
      <c r="C41" s="14">
        <v>1246.8</v>
      </c>
      <c r="D41" s="25">
        <v>139.613</v>
      </c>
      <c r="E41" s="14">
        <f t="shared" si="9"/>
        <v>1107.1869999999999</v>
      </c>
      <c r="F41" s="14">
        <f>D41*100/C41</f>
        <v>11.197706127686878</v>
      </c>
    </row>
    <row r="42" spans="1:9" x14ac:dyDescent="0.25">
      <c r="A42" s="30" t="s">
        <v>152</v>
      </c>
      <c r="B42" s="19" t="s">
        <v>18</v>
      </c>
      <c r="C42" s="39">
        <v>0</v>
      </c>
      <c r="D42" s="14">
        <v>205.37700000000001</v>
      </c>
      <c r="E42" s="14">
        <f t="shared" si="9"/>
        <v>-205.37700000000001</v>
      </c>
      <c r="F42" s="14">
        <v>0</v>
      </c>
    </row>
    <row r="43" spans="1:9" x14ac:dyDescent="0.25">
      <c r="A43" s="30" t="s">
        <v>159</v>
      </c>
      <c r="B43" s="22" t="s">
        <v>17</v>
      </c>
      <c r="C43" s="14">
        <f>C45+C46+C47</f>
        <v>368448.30000000005</v>
      </c>
      <c r="D43" s="14">
        <f>D45+D46+D47</f>
        <v>11420.685000000001</v>
      </c>
      <c r="E43" s="14">
        <f t="shared" si="9"/>
        <v>357027.61500000005</v>
      </c>
      <c r="F43" s="14">
        <f>D43*100/C43</f>
        <v>3.0996709714768667</v>
      </c>
    </row>
    <row r="44" spans="1:9" x14ac:dyDescent="0.25">
      <c r="A44" s="29"/>
      <c r="B44" s="15" t="s">
        <v>6</v>
      </c>
      <c r="C44" s="14"/>
      <c r="D44" s="14"/>
      <c r="E44" s="18"/>
      <c r="F44" s="18"/>
    </row>
    <row r="45" spans="1:9" ht="38.25" x14ac:dyDescent="0.25">
      <c r="A45" s="29" t="s">
        <v>153</v>
      </c>
      <c r="B45" s="20" t="s">
        <v>154</v>
      </c>
      <c r="C45" s="18">
        <v>21226.9</v>
      </c>
      <c r="D45" s="17">
        <v>0</v>
      </c>
      <c r="E45" s="18">
        <f t="shared" ref="E45:E75" si="10">C45-D45</f>
        <v>21226.9</v>
      </c>
      <c r="F45" s="18">
        <f>D45*100/C45</f>
        <v>0</v>
      </c>
    </row>
    <row r="46" spans="1:9" ht="25.5" x14ac:dyDescent="0.25">
      <c r="A46" s="29" t="s">
        <v>157</v>
      </c>
      <c r="B46" s="20" t="s">
        <v>155</v>
      </c>
      <c r="C46" s="18">
        <v>347221.4</v>
      </c>
      <c r="D46" s="17">
        <v>15317.397000000001</v>
      </c>
      <c r="E46" s="18">
        <f t="shared" si="10"/>
        <v>331904.00300000003</v>
      </c>
      <c r="F46" s="18">
        <f t="shared" ref="F46" si="11">D46*100/C46</f>
        <v>4.4114207822444129</v>
      </c>
    </row>
    <row r="47" spans="1:9" ht="51" x14ac:dyDescent="0.25">
      <c r="A47" s="42" t="s">
        <v>160</v>
      </c>
      <c r="B47" s="20" t="s">
        <v>156</v>
      </c>
      <c r="C47" s="18">
        <v>0</v>
      </c>
      <c r="D47" s="17">
        <v>-3896.712</v>
      </c>
      <c r="E47" s="18">
        <f t="shared" si="10"/>
        <v>3896.712</v>
      </c>
      <c r="F47" s="18">
        <v>0</v>
      </c>
    </row>
    <row r="48" spans="1:9" x14ac:dyDescent="0.25">
      <c r="A48" s="29"/>
      <c r="B48" s="24" t="s">
        <v>16</v>
      </c>
      <c r="C48" s="14">
        <f>C49+C57+C60+C64+C70+C76+C83+C87+C94+C98+C101</f>
        <v>1690151.54</v>
      </c>
      <c r="D48" s="14">
        <f>D49+D57+D60+D64+D70+D76+D83+D87+D94+D98</f>
        <v>114435.755</v>
      </c>
      <c r="E48" s="14">
        <f t="shared" si="10"/>
        <v>1575715.7850000001</v>
      </c>
      <c r="F48" s="14">
        <f t="shared" ref="F48:F80" si="12">D48*100/C48</f>
        <v>6.77073932672333</v>
      </c>
      <c r="H48" s="5"/>
      <c r="I48" s="5"/>
    </row>
    <row r="49" spans="1:6" x14ac:dyDescent="0.25">
      <c r="A49" s="30" t="s">
        <v>41</v>
      </c>
      <c r="B49" s="22" t="s">
        <v>15</v>
      </c>
      <c r="C49" s="25">
        <f>C51+C52+C53+C54+C55+C56</f>
        <v>201378.34899999999</v>
      </c>
      <c r="D49" s="14">
        <f>SUM(D51:D56)</f>
        <v>4994</v>
      </c>
      <c r="E49" s="14">
        <f t="shared" si="10"/>
        <v>196384.34899999999</v>
      </c>
      <c r="F49" s="14">
        <f t="shared" si="12"/>
        <v>2.4799090988674259</v>
      </c>
    </row>
    <row r="50" spans="1:6" x14ac:dyDescent="0.25">
      <c r="A50" s="29"/>
      <c r="B50" s="23" t="s">
        <v>6</v>
      </c>
      <c r="C50" s="25"/>
      <c r="D50" s="25"/>
      <c r="E50" s="18"/>
      <c r="F50" s="18"/>
    </row>
    <row r="51" spans="1:6" ht="38.25" x14ac:dyDescent="0.25">
      <c r="A51" s="29" t="s">
        <v>42</v>
      </c>
      <c r="B51" s="15" t="s">
        <v>50</v>
      </c>
      <c r="C51" s="26">
        <v>7232.14</v>
      </c>
      <c r="D51" s="17">
        <v>0</v>
      </c>
      <c r="E51" s="18">
        <f t="shared" si="10"/>
        <v>7232.14</v>
      </c>
      <c r="F51" s="18">
        <f t="shared" si="12"/>
        <v>0</v>
      </c>
    </row>
    <row r="52" spans="1:6" ht="51" x14ac:dyDescent="0.25">
      <c r="A52" s="29" t="s">
        <v>43</v>
      </c>
      <c r="B52" s="15" t="s">
        <v>51</v>
      </c>
      <c r="C52" s="26">
        <v>4663.5429999999997</v>
      </c>
      <c r="D52" s="17">
        <v>312.83</v>
      </c>
      <c r="E52" s="18">
        <f t="shared" si="10"/>
        <v>4350.7129999999997</v>
      </c>
      <c r="F52" s="18">
        <f t="shared" si="12"/>
        <v>6.7079900410481903</v>
      </c>
    </row>
    <row r="53" spans="1:6" ht="51" customHeight="1" x14ac:dyDescent="0.25">
      <c r="A53" s="29" t="s">
        <v>44</v>
      </c>
      <c r="B53" s="15" t="s">
        <v>52</v>
      </c>
      <c r="C53" s="26">
        <v>152827.929</v>
      </c>
      <c r="D53" s="17">
        <v>2739.0189999999998</v>
      </c>
      <c r="E53" s="18">
        <f t="shared" si="10"/>
        <v>150088.91</v>
      </c>
      <c r="F53" s="18">
        <f t="shared" si="12"/>
        <v>1.79222411631319</v>
      </c>
    </row>
    <row r="54" spans="1:6" ht="25.5" x14ac:dyDescent="0.25">
      <c r="A54" s="29" t="s">
        <v>45</v>
      </c>
      <c r="B54" s="15" t="s">
        <v>53</v>
      </c>
      <c r="C54" s="26">
        <v>27057.899000000001</v>
      </c>
      <c r="D54" s="17">
        <v>1916.164</v>
      </c>
      <c r="E54" s="18">
        <f t="shared" si="10"/>
        <v>25141.735000000001</v>
      </c>
      <c r="F54" s="18">
        <f t="shared" si="12"/>
        <v>7.0817176159908053</v>
      </c>
    </row>
    <row r="55" spans="1:6" x14ac:dyDescent="0.25">
      <c r="A55" s="29" t="s">
        <v>46</v>
      </c>
      <c r="B55" s="15" t="s">
        <v>54</v>
      </c>
      <c r="C55" s="26">
        <v>5000</v>
      </c>
      <c r="D55" s="17">
        <v>0</v>
      </c>
      <c r="E55" s="18">
        <f t="shared" si="10"/>
        <v>5000</v>
      </c>
      <c r="F55" s="18">
        <f t="shared" si="12"/>
        <v>0</v>
      </c>
    </row>
    <row r="56" spans="1:6" x14ac:dyDescent="0.25">
      <c r="A56" s="29" t="s">
        <v>47</v>
      </c>
      <c r="B56" s="15" t="s">
        <v>55</v>
      </c>
      <c r="C56" s="26">
        <v>4596.8379999999997</v>
      </c>
      <c r="D56" s="17">
        <v>25.986999999999998</v>
      </c>
      <c r="E56" s="18">
        <f t="shared" si="10"/>
        <v>4570.8509999999997</v>
      </c>
      <c r="F56" s="18">
        <f t="shared" si="12"/>
        <v>0.56532338098492918</v>
      </c>
    </row>
    <row r="57" spans="1:6" x14ac:dyDescent="0.25">
      <c r="A57" s="30" t="s">
        <v>48</v>
      </c>
      <c r="B57" s="19" t="s">
        <v>14</v>
      </c>
      <c r="C57" s="27">
        <f>C59</f>
        <v>412.9</v>
      </c>
      <c r="D57" s="25">
        <f>D59</f>
        <v>0</v>
      </c>
      <c r="E57" s="14">
        <f t="shared" si="10"/>
        <v>412.9</v>
      </c>
      <c r="F57" s="14">
        <f t="shared" si="12"/>
        <v>0</v>
      </c>
    </row>
    <row r="58" spans="1:6" x14ac:dyDescent="0.25">
      <c r="A58" s="29"/>
      <c r="B58" s="15" t="s">
        <v>6</v>
      </c>
      <c r="C58" s="27"/>
      <c r="D58" s="25"/>
      <c r="E58" s="18"/>
      <c r="F58" s="18"/>
    </row>
    <row r="59" spans="1:6" x14ac:dyDescent="0.25">
      <c r="A59" s="29" t="s">
        <v>49</v>
      </c>
      <c r="B59" s="15" t="s">
        <v>56</v>
      </c>
      <c r="C59" s="26">
        <v>412.9</v>
      </c>
      <c r="D59" s="18">
        <v>0</v>
      </c>
      <c r="E59" s="18">
        <f t="shared" si="10"/>
        <v>412.9</v>
      </c>
      <c r="F59" s="18">
        <f t="shared" si="12"/>
        <v>0</v>
      </c>
    </row>
    <row r="60" spans="1:6" ht="25.5" x14ac:dyDescent="0.25">
      <c r="A60" s="30" t="s">
        <v>57</v>
      </c>
      <c r="B60" s="19" t="s">
        <v>13</v>
      </c>
      <c r="C60" s="27">
        <f>C62+C63</f>
        <v>32086.945</v>
      </c>
      <c r="D60" s="25">
        <f>D62+D63</f>
        <v>1050.6669999999999</v>
      </c>
      <c r="E60" s="14">
        <f t="shared" si="10"/>
        <v>31036.277999999998</v>
      </c>
      <c r="F60" s="14">
        <f t="shared" si="12"/>
        <v>3.2744376256449468</v>
      </c>
    </row>
    <row r="61" spans="1:6" x14ac:dyDescent="0.25">
      <c r="A61" s="29"/>
      <c r="B61" s="23" t="s">
        <v>6</v>
      </c>
      <c r="C61" s="17"/>
      <c r="D61" s="17"/>
      <c r="E61" s="18"/>
      <c r="F61" s="18"/>
    </row>
    <row r="62" spans="1:6" ht="51" x14ac:dyDescent="0.25">
      <c r="A62" s="29" t="s">
        <v>58</v>
      </c>
      <c r="B62" s="15" t="s">
        <v>60</v>
      </c>
      <c r="C62" s="16">
        <v>31141.544999999998</v>
      </c>
      <c r="D62" s="17">
        <v>1050.6669999999999</v>
      </c>
      <c r="E62" s="18">
        <f t="shared" si="10"/>
        <v>30090.877999999997</v>
      </c>
      <c r="F62" s="18">
        <f t="shared" si="12"/>
        <v>3.3738435263889444</v>
      </c>
    </row>
    <row r="63" spans="1:6" x14ac:dyDescent="0.25">
      <c r="A63" s="29" t="s">
        <v>59</v>
      </c>
      <c r="B63" s="15" t="s">
        <v>61</v>
      </c>
      <c r="C63" s="17">
        <v>945.4</v>
      </c>
      <c r="D63" s="17">
        <v>0</v>
      </c>
      <c r="E63" s="18">
        <f t="shared" si="10"/>
        <v>945.4</v>
      </c>
      <c r="F63" s="18">
        <f t="shared" si="12"/>
        <v>0</v>
      </c>
    </row>
    <row r="64" spans="1:6" x14ac:dyDescent="0.25">
      <c r="A64" s="30" t="s">
        <v>62</v>
      </c>
      <c r="B64" s="19" t="s">
        <v>12</v>
      </c>
      <c r="C64" s="25">
        <f>+C67+C68+C69+C66</f>
        <v>131098.954</v>
      </c>
      <c r="D64" s="25">
        <f>+D67+D68+D69+D66</f>
        <v>0</v>
      </c>
      <c r="E64" s="14">
        <f t="shared" si="10"/>
        <v>131098.954</v>
      </c>
      <c r="F64" s="14">
        <f t="shared" si="12"/>
        <v>0</v>
      </c>
    </row>
    <row r="65" spans="1:6" x14ac:dyDescent="0.25">
      <c r="A65" s="29"/>
      <c r="B65" s="23" t="s">
        <v>6</v>
      </c>
      <c r="C65" s="17"/>
      <c r="D65" s="25"/>
      <c r="E65" s="18"/>
      <c r="F65" s="18"/>
    </row>
    <row r="66" spans="1:6" x14ac:dyDescent="0.25">
      <c r="A66" s="29" t="s">
        <v>63</v>
      </c>
      <c r="B66" s="23" t="s">
        <v>73</v>
      </c>
      <c r="C66" s="17">
        <v>2200</v>
      </c>
      <c r="D66" s="17">
        <v>0</v>
      </c>
      <c r="E66" s="18">
        <f t="shared" si="10"/>
        <v>2200</v>
      </c>
      <c r="F66" s="18">
        <f t="shared" si="12"/>
        <v>0</v>
      </c>
    </row>
    <row r="67" spans="1:6" x14ac:dyDescent="0.25">
      <c r="A67" s="29" t="s">
        <v>64</v>
      </c>
      <c r="B67" s="15" t="s">
        <v>74</v>
      </c>
      <c r="C67" s="26">
        <v>23311.7</v>
      </c>
      <c r="D67" s="17">
        <v>0</v>
      </c>
      <c r="E67" s="18">
        <f t="shared" si="10"/>
        <v>23311.7</v>
      </c>
      <c r="F67" s="18">
        <f t="shared" si="12"/>
        <v>0</v>
      </c>
    </row>
    <row r="68" spans="1:6" x14ac:dyDescent="0.25">
      <c r="A68" s="29" t="s">
        <v>65</v>
      </c>
      <c r="B68" s="15" t="s">
        <v>75</v>
      </c>
      <c r="C68" s="26">
        <v>72137.433000000005</v>
      </c>
      <c r="D68" s="17">
        <v>0</v>
      </c>
      <c r="E68" s="18">
        <f t="shared" si="10"/>
        <v>72137.433000000005</v>
      </c>
      <c r="F68" s="18">
        <f t="shared" si="12"/>
        <v>0</v>
      </c>
    </row>
    <row r="69" spans="1:6" ht="25.5" x14ac:dyDescent="0.25">
      <c r="A69" s="29" t="s">
        <v>66</v>
      </c>
      <c r="B69" s="15" t="s">
        <v>76</v>
      </c>
      <c r="C69" s="17">
        <v>33449.821000000004</v>
      </c>
      <c r="D69" s="17">
        <v>0</v>
      </c>
      <c r="E69" s="18">
        <f t="shared" si="10"/>
        <v>33449.821000000004</v>
      </c>
      <c r="F69" s="18">
        <f t="shared" si="12"/>
        <v>0</v>
      </c>
    </row>
    <row r="70" spans="1:6" x14ac:dyDescent="0.25">
      <c r="A70" s="30" t="s">
        <v>67</v>
      </c>
      <c r="B70" s="19" t="s">
        <v>11</v>
      </c>
      <c r="C70" s="14">
        <f>C73+C74+C72+C75</f>
        <v>504944.32400000002</v>
      </c>
      <c r="D70" s="14">
        <f>D73+D75+D74+D72</f>
        <v>98163.982000000004</v>
      </c>
      <c r="E70" s="14">
        <f t="shared" si="10"/>
        <v>406780.342</v>
      </c>
      <c r="F70" s="14">
        <f t="shared" si="12"/>
        <v>19.440555588857357</v>
      </c>
    </row>
    <row r="71" spans="1:6" x14ac:dyDescent="0.25">
      <c r="A71" s="29"/>
      <c r="B71" s="23" t="s">
        <v>6</v>
      </c>
      <c r="C71" s="17"/>
      <c r="D71" s="17"/>
      <c r="E71" s="18"/>
      <c r="F71" s="18"/>
    </row>
    <row r="72" spans="1:6" x14ac:dyDescent="0.25">
      <c r="A72" s="29" t="s">
        <v>68</v>
      </c>
      <c r="B72" s="15" t="s">
        <v>77</v>
      </c>
      <c r="C72" s="17">
        <v>149416.728</v>
      </c>
      <c r="D72" s="17">
        <v>0</v>
      </c>
      <c r="E72" s="18">
        <f t="shared" si="10"/>
        <v>149416.728</v>
      </c>
      <c r="F72" s="18">
        <f t="shared" si="12"/>
        <v>0</v>
      </c>
    </row>
    <row r="73" spans="1:6" x14ac:dyDescent="0.25">
      <c r="A73" s="29" t="s">
        <v>69</v>
      </c>
      <c r="B73" s="15" t="s">
        <v>78</v>
      </c>
      <c r="C73" s="17">
        <v>288771.71600000001</v>
      </c>
      <c r="D73" s="17">
        <v>97792.998000000007</v>
      </c>
      <c r="E73" s="18">
        <f t="shared" si="10"/>
        <v>190978.71799999999</v>
      </c>
      <c r="F73" s="18">
        <f t="shared" si="12"/>
        <v>33.865158040616414</v>
      </c>
    </row>
    <row r="74" spans="1:6" x14ac:dyDescent="0.25">
      <c r="A74" s="29" t="s">
        <v>70</v>
      </c>
      <c r="B74" s="15" t="s">
        <v>79</v>
      </c>
      <c r="C74" s="17">
        <v>46144.110999999997</v>
      </c>
      <c r="D74" s="17">
        <v>0</v>
      </c>
      <c r="E74" s="18">
        <f t="shared" si="10"/>
        <v>46144.110999999997</v>
      </c>
      <c r="F74" s="18">
        <f t="shared" si="12"/>
        <v>0</v>
      </c>
    </row>
    <row r="75" spans="1:6" ht="25.5" x14ac:dyDescent="0.25">
      <c r="A75" s="29" t="s">
        <v>71</v>
      </c>
      <c r="B75" s="15" t="s">
        <v>80</v>
      </c>
      <c r="C75" s="17">
        <v>20611.769</v>
      </c>
      <c r="D75" s="17">
        <v>370.98399999999998</v>
      </c>
      <c r="E75" s="18">
        <f t="shared" si="10"/>
        <v>20240.785</v>
      </c>
      <c r="F75" s="18">
        <f t="shared" si="12"/>
        <v>1.7998649218317944</v>
      </c>
    </row>
    <row r="76" spans="1:6" x14ac:dyDescent="0.25">
      <c r="A76" s="30" t="s">
        <v>72</v>
      </c>
      <c r="B76" s="22" t="s">
        <v>10</v>
      </c>
      <c r="C76" s="14">
        <f>C78+C79+C81+C82+C80</f>
        <v>533676.75699999998</v>
      </c>
      <c r="D76" s="25">
        <f>D78+D79+D81+D82+D80</f>
        <v>6331.6630000000005</v>
      </c>
      <c r="E76" s="14">
        <f>C76-D76</f>
        <v>527345.09400000004</v>
      </c>
      <c r="F76" s="14">
        <f t="shared" si="12"/>
        <v>1.1864228518387583</v>
      </c>
    </row>
    <row r="77" spans="1:6" x14ac:dyDescent="0.25">
      <c r="A77" s="29"/>
      <c r="B77" s="15" t="s">
        <v>6</v>
      </c>
      <c r="C77" s="17"/>
      <c r="D77" s="25"/>
      <c r="E77" s="18"/>
      <c r="F77" s="18"/>
    </row>
    <row r="78" spans="1:6" x14ac:dyDescent="0.25">
      <c r="A78" s="29" t="s">
        <v>81</v>
      </c>
      <c r="B78" s="15" t="s">
        <v>85</v>
      </c>
      <c r="C78" s="17">
        <v>126652.66499999999</v>
      </c>
      <c r="D78" s="17">
        <v>1431.134</v>
      </c>
      <c r="E78" s="18">
        <f t="shared" ref="E78:E100" si="13">C78-D78</f>
        <v>125221.53099999999</v>
      </c>
      <c r="F78" s="18">
        <f t="shared" si="12"/>
        <v>1.1299675375958336</v>
      </c>
    </row>
    <row r="79" spans="1:6" x14ac:dyDescent="0.25">
      <c r="A79" s="29" t="s">
        <v>158</v>
      </c>
      <c r="B79" s="15" t="s">
        <v>86</v>
      </c>
      <c r="C79" s="26">
        <v>258398.736</v>
      </c>
      <c r="D79" s="17">
        <v>2728.4470000000001</v>
      </c>
      <c r="E79" s="18">
        <f t="shared" si="13"/>
        <v>255670.28899999999</v>
      </c>
      <c r="F79" s="18">
        <f t="shared" si="12"/>
        <v>1.0559057069071731</v>
      </c>
    </row>
    <row r="80" spans="1:6" x14ac:dyDescent="0.25">
      <c r="A80" s="29" t="s">
        <v>167</v>
      </c>
      <c r="B80" s="15" t="s">
        <v>168</v>
      </c>
      <c r="C80" s="26">
        <v>75412.123999999996</v>
      </c>
      <c r="D80" s="17">
        <v>1254.4490000000001</v>
      </c>
      <c r="E80" s="18">
        <f t="shared" si="13"/>
        <v>74157.675000000003</v>
      </c>
      <c r="F80" s="18">
        <f t="shared" si="12"/>
        <v>1.6634579872064075</v>
      </c>
    </row>
    <row r="81" spans="1:6" x14ac:dyDescent="0.25">
      <c r="A81" s="29" t="s">
        <v>82</v>
      </c>
      <c r="B81" s="15" t="s">
        <v>91</v>
      </c>
      <c r="C81" s="17">
        <v>15875.009</v>
      </c>
      <c r="D81" s="17">
        <v>141.96100000000001</v>
      </c>
      <c r="E81" s="18">
        <f t="shared" si="13"/>
        <v>15733.048000000001</v>
      </c>
      <c r="F81" s="18">
        <f t="shared" ref="F81:F102" si="14">D81*100/C81</f>
        <v>0.89424201271318982</v>
      </c>
    </row>
    <row r="82" spans="1:6" x14ac:dyDescent="0.25">
      <c r="A82" s="29" t="s">
        <v>83</v>
      </c>
      <c r="B82" s="15" t="s">
        <v>92</v>
      </c>
      <c r="C82" s="17">
        <v>57338.222999999998</v>
      </c>
      <c r="D82" s="17">
        <v>775.67200000000003</v>
      </c>
      <c r="E82" s="18">
        <f t="shared" si="13"/>
        <v>56562.550999999999</v>
      </c>
      <c r="F82" s="18">
        <f t="shared" si="14"/>
        <v>1.3528009056018355</v>
      </c>
    </row>
    <row r="83" spans="1:6" x14ac:dyDescent="0.25">
      <c r="A83" s="30" t="s">
        <v>84</v>
      </c>
      <c r="B83" s="19" t="s">
        <v>9</v>
      </c>
      <c r="C83" s="14">
        <f>SUM(C85:C86)</f>
        <v>113418.639</v>
      </c>
      <c r="D83" s="25">
        <f>SUM(D85:D86)</f>
        <v>1940.3440000000001</v>
      </c>
      <c r="E83" s="14">
        <f t="shared" si="13"/>
        <v>111478.295</v>
      </c>
      <c r="F83" s="14">
        <f t="shared" si="14"/>
        <v>1.710780535816516</v>
      </c>
    </row>
    <row r="84" spans="1:6" x14ac:dyDescent="0.25">
      <c r="A84" s="29"/>
      <c r="B84" s="15" t="s">
        <v>6</v>
      </c>
      <c r="C84" s="17"/>
      <c r="D84" s="17"/>
      <c r="E84" s="18"/>
      <c r="F84" s="18"/>
    </row>
    <row r="85" spans="1:6" x14ac:dyDescent="0.25">
      <c r="A85" s="29" t="s">
        <v>87</v>
      </c>
      <c r="B85" s="15" t="s">
        <v>88</v>
      </c>
      <c r="C85" s="17">
        <v>89224.876999999993</v>
      </c>
      <c r="D85" s="17">
        <v>1763.6880000000001</v>
      </c>
      <c r="E85" s="18">
        <f t="shared" si="13"/>
        <v>87461.188999999998</v>
      </c>
      <c r="F85" s="18">
        <f t="shared" si="14"/>
        <v>1.9766774237189482</v>
      </c>
    </row>
    <row r="86" spans="1:6" ht="38.25" x14ac:dyDescent="0.25">
      <c r="A86" s="29" t="s">
        <v>89</v>
      </c>
      <c r="B86" s="15" t="s">
        <v>90</v>
      </c>
      <c r="C86" s="17">
        <v>24193.761999999999</v>
      </c>
      <c r="D86" s="17">
        <v>176.65600000000001</v>
      </c>
      <c r="E86" s="18">
        <f t="shared" si="13"/>
        <v>24017.106</v>
      </c>
      <c r="F86" s="18">
        <f t="shared" si="14"/>
        <v>0.73017168640412367</v>
      </c>
    </row>
    <row r="87" spans="1:6" x14ac:dyDescent="0.25">
      <c r="A87" s="30" t="s">
        <v>93</v>
      </c>
      <c r="B87" s="19" t="s">
        <v>8</v>
      </c>
      <c r="C87" s="25">
        <f>C89+C90+C91+C92+C93</f>
        <v>70795.078999999998</v>
      </c>
      <c r="D87" s="25">
        <f>SUM(D89:D93)</f>
        <v>1422.587</v>
      </c>
      <c r="E87" s="14">
        <f t="shared" si="13"/>
        <v>69372.491999999998</v>
      </c>
      <c r="F87" s="14">
        <f t="shared" si="14"/>
        <v>2.0094433399813005</v>
      </c>
    </row>
    <row r="88" spans="1:6" x14ac:dyDescent="0.25">
      <c r="A88" s="29"/>
      <c r="B88" s="15" t="s">
        <v>6</v>
      </c>
      <c r="C88" s="25"/>
      <c r="D88" s="17"/>
      <c r="E88" s="18"/>
      <c r="F88" s="18"/>
    </row>
    <row r="89" spans="1:6" x14ac:dyDescent="0.25">
      <c r="A89" s="29" t="s">
        <v>94</v>
      </c>
      <c r="B89" s="15" t="s">
        <v>100</v>
      </c>
      <c r="C89" s="17">
        <v>350</v>
      </c>
      <c r="D89" s="17">
        <v>0</v>
      </c>
      <c r="E89" s="18">
        <f t="shared" si="13"/>
        <v>350</v>
      </c>
      <c r="F89" s="18">
        <f t="shared" si="14"/>
        <v>0</v>
      </c>
    </row>
    <row r="90" spans="1:6" x14ac:dyDescent="0.25">
      <c r="A90" s="29" t="s">
        <v>95</v>
      </c>
      <c r="B90" s="15" t="s">
        <v>101</v>
      </c>
      <c r="C90" s="17">
        <v>27882.1</v>
      </c>
      <c r="D90" s="17">
        <v>1237.7339999999999</v>
      </c>
      <c r="E90" s="18">
        <f t="shared" si="13"/>
        <v>26644.365999999998</v>
      </c>
      <c r="F90" s="18">
        <f t="shared" si="14"/>
        <v>4.4391706507042157</v>
      </c>
    </row>
    <row r="91" spans="1:6" x14ac:dyDescent="0.25">
      <c r="A91" s="29" t="s">
        <v>96</v>
      </c>
      <c r="B91" s="15" t="s">
        <v>102</v>
      </c>
      <c r="C91" s="26">
        <v>19812.379000000001</v>
      </c>
      <c r="D91" s="17">
        <v>0</v>
      </c>
      <c r="E91" s="18">
        <f t="shared" si="13"/>
        <v>19812.379000000001</v>
      </c>
      <c r="F91" s="18">
        <f t="shared" si="14"/>
        <v>0</v>
      </c>
    </row>
    <row r="92" spans="1:6" x14ac:dyDescent="0.25">
      <c r="A92" s="29" t="s">
        <v>97</v>
      </c>
      <c r="B92" s="15" t="s">
        <v>103</v>
      </c>
      <c r="C92" s="17">
        <v>4978.1000000000004</v>
      </c>
      <c r="D92" s="17">
        <v>0</v>
      </c>
      <c r="E92" s="18">
        <f t="shared" si="13"/>
        <v>4978.1000000000004</v>
      </c>
      <c r="F92" s="18">
        <f t="shared" si="14"/>
        <v>0</v>
      </c>
    </row>
    <row r="93" spans="1:6" ht="25.5" x14ac:dyDescent="0.25">
      <c r="A93" s="29" t="s">
        <v>98</v>
      </c>
      <c r="B93" s="15" t="s">
        <v>104</v>
      </c>
      <c r="C93" s="26">
        <v>17772.5</v>
      </c>
      <c r="D93" s="18">
        <v>184.85300000000001</v>
      </c>
      <c r="E93" s="18">
        <f t="shared" si="13"/>
        <v>17587.647000000001</v>
      </c>
      <c r="F93" s="18">
        <f t="shared" si="14"/>
        <v>1.0401069067379378</v>
      </c>
    </row>
    <row r="94" spans="1:6" x14ac:dyDescent="0.25">
      <c r="A94" s="30" t="s">
        <v>99</v>
      </c>
      <c r="B94" s="19" t="s">
        <v>7</v>
      </c>
      <c r="C94" s="27">
        <f>C96+C97</f>
        <v>73401.13</v>
      </c>
      <c r="D94" s="25">
        <f>D96+D97</f>
        <v>370.75800000000004</v>
      </c>
      <c r="E94" s="14">
        <f t="shared" si="13"/>
        <v>73030.372000000003</v>
      </c>
      <c r="F94" s="14">
        <f t="shared" si="14"/>
        <v>0.5051121147589962</v>
      </c>
    </row>
    <row r="95" spans="1:6" x14ac:dyDescent="0.25">
      <c r="A95" s="29"/>
      <c r="B95" s="15" t="s">
        <v>6</v>
      </c>
      <c r="C95" s="26"/>
      <c r="D95" s="17"/>
      <c r="E95" s="18"/>
      <c r="F95" s="18"/>
    </row>
    <row r="96" spans="1:6" x14ac:dyDescent="0.25">
      <c r="A96" s="29" t="s">
        <v>105</v>
      </c>
      <c r="B96" s="15" t="s">
        <v>106</v>
      </c>
      <c r="C96" s="26">
        <v>54870.909</v>
      </c>
      <c r="D96" s="17">
        <v>324.53300000000002</v>
      </c>
      <c r="E96" s="18">
        <f t="shared" si="13"/>
        <v>54546.375999999997</v>
      </c>
      <c r="F96" s="18">
        <f t="shared" si="14"/>
        <v>0.59144819343160515</v>
      </c>
    </row>
    <row r="97" spans="1:6" ht="25.5" x14ac:dyDescent="0.25">
      <c r="A97" s="29" t="s">
        <v>169</v>
      </c>
      <c r="B97" s="15" t="s">
        <v>170</v>
      </c>
      <c r="C97" s="26">
        <v>18530.221000000001</v>
      </c>
      <c r="D97" s="17">
        <v>46.225000000000001</v>
      </c>
      <c r="E97" s="18">
        <f t="shared" si="13"/>
        <v>18483.996000000003</v>
      </c>
      <c r="F97" s="18">
        <f t="shared" si="14"/>
        <v>0.24945735941303665</v>
      </c>
    </row>
    <row r="98" spans="1:6" x14ac:dyDescent="0.25">
      <c r="A98" s="30" t="s">
        <v>107</v>
      </c>
      <c r="B98" s="19" t="s">
        <v>5</v>
      </c>
      <c r="C98" s="27">
        <f>C100</f>
        <v>21645.996999999999</v>
      </c>
      <c r="D98" s="25">
        <f>D100</f>
        <v>161.75399999999999</v>
      </c>
      <c r="E98" s="14">
        <f t="shared" si="13"/>
        <v>21484.242999999999</v>
      </c>
      <c r="F98" s="14">
        <f t="shared" si="14"/>
        <v>0.74726980697631995</v>
      </c>
    </row>
    <row r="99" spans="1:6" x14ac:dyDescent="0.25">
      <c r="A99" s="29"/>
      <c r="B99" s="15" t="s">
        <v>6</v>
      </c>
      <c r="C99" s="27"/>
      <c r="D99" s="25"/>
      <c r="E99" s="18"/>
      <c r="F99" s="18"/>
    </row>
    <row r="100" spans="1:6" x14ac:dyDescent="0.25">
      <c r="A100" s="29" t="s">
        <v>108</v>
      </c>
      <c r="B100" s="15" t="s">
        <v>109</v>
      </c>
      <c r="C100" s="26">
        <v>21645.996999999999</v>
      </c>
      <c r="D100" s="17">
        <v>161.75399999999999</v>
      </c>
      <c r="E100" s="18">
        <f t="shared" si="13"/>
        <v>21484.242999999999</v>
      </c>
      <c r="F100" s="18">
        <f t="shared" si="14"/>
        <v>0.74726980697631995</v>
      </c>
    </row>
    <row r="101" spans="1:6" ht="25.5" x14ac:dyDescent="0.25">
      <c r="A101" s="30" t="s">
        <v>171</v>
      </c>
      <c r="B101" s="19" t="s">
        <v>172</v>
      </c>
      <c r="C101" s="27">
        <f>C102</f>
        <v>7292.4660000000003</v>
      </c>
      <c r="D101" s="25">
        <f>D102</f>
        <v>0</v>
      </c>
      <c r="E101" s="14">
        <f>C101-D101</f>
        <v>7292.4660000000003</v>
      </c>
      <c r="F101" s="14">
        <f t="shared" si="14"/>
        <v>0</v>
      </c>
    </row>
    <row r="102" spans="1:6" ht="25.5" x14ac:dyDescent="0.25">
      <c r="A102" s="29" t="s">
        <v>173</v>
      </c>
      <c r="B102" s="15" t="s">
        <v>172</v>
      </c>
      <c r="C102" s="26">
        <v>7292.4660000000003</v>
      </c>
      <c r="D102" s="17">
        <v>0</v>
      </c>
      <c r="E102" s="18">
        <f>C102-D102</f>
        <v>7292.4660000000003</v>
      </c>
      <c r="F102" s="18">
        <f t="shared" si="14"/>
        <v>0</v>
      </c>
    </row>
    <row r="103" spans="1:6" ht="25.5" x14ac:dyDescent="0.25">
      <c r="A103" s="29" t="s">
        <v>39</v>
      </c>
      <c r="B103" s="19" t="s">
        <v>4</v>
      </c>
      <c r="C103" s="39">
        <f>C8-C48</f>
        <v>-128971.93399999989</v>
      </c>
      <c r="D103" s="39">
        <f>D8-D48</f>
        <v>-44864.956000000006</v>
      </c>
      <c r="E103" s="27">
        <f>E8-E48</f>
        <v>-84106.978000000119</v>
      </c>
      <c r="F103" s="14" t="s">
        <v>39</v>
      </c>
    </row>
    <row r="104" spans="1:6" ht="25.5" x14ac:dyDescent="0.25">
      <c r="A104" s="29" t="s">
        <v>39</v>
      </c>
      <c r="B104" s="19" t="s">
        <v>3</v>
      </c>
      <c r="C104" s="14">
        <f>C105+C106</f>
        <v>128971.93800000008</v>
      </c>
      <c r="D104" s="14">
        <f>D105+D106</f>
        <v>44865.729000000007</v>
      </c>
      <c r="E104" s="14">
        <f t="shared" ref="E104:E106" si="15">C104-D104</f>
        <v>84106.209000000075</v>
      </c>
      <c r="F104" s="14" t="s">
        <v>39</v>
      </c>
    </row>
    <row r="105" spans="1:6" ht="25.5" x14ac:dyDescent="0.25">
      <c r="A105" s="29" t="s">
        <v>110</v>
      </c>
      <c r="B105" s="15" t="s">
        <v>2</v>
      </c>
      <c r="C105" s="18">
        <v>-1616179.6059999999</v>
      </c>
      <c r="D105" s="18">
        <v>-69575.331999999995</v>
      </c>
      <c r="E105" s="18">
        <f t="shared" si="15"/>
        <v>-1546604.274</v>
      </c>
      <c r="F105" s="18" t="s">
        <v>39</v>
      </c>
    </row>
    <row r="106" spans="1:6" ht="25.5" x14ac:dyDescent="0.25">
      <c r="A106" s="29" t="s">
        <v>111</v>
      </c>
      <c r="B106" s="15" t="s">
        <v>1</v>
      </c>
      <c r="C106" s="18">
        <v>1745151.544</v>
      </c>
      <c r="D106" s="16">
        <v>114441.061</v>
      </c>
      <c r="E106" s="18">
        <f t="shared" si="15"/>
        <v>1630710.483</v>
      </c>
      <c r="F106" s="18" t="s">
        <v>39</v>
      </c>
    </row>
    <row r="107" spans="1:6" ht="25.5" x14ac:dyDescent="0.25">
      <c r="A107" s="29" t="s">
        <v>39</v>
      </c>
      <c r="B107" s="19" t="s">
        <v>0</v>
      </c>
      <c r="C107" s="14">
        <f>C104</f>
        <v>128971.93800000008</v>
      </c>
      <c r="D107" s="14">
        <f>D104</f>
        <v>44865.729000000007</v>
      </c>
      <c r="E107" s="14">
        <f t="shared" ref="E107" si="16">E104</f>
        <v>84106.209000000075</v>
      </c>
      <c r="F107" s="14" t="s">
        <v>39</v>
      </c>
    </row>
    <row r="108" spans="1:6" ht="62.45" customHeight="1" x14ac:dyDescent="0.25">
      <c r="A108" s="47" t="s">
        <v>164</v>
      </c>
      <c r="B108" s="47"/>
      <c r="C108" s="47"/>
      <c r="D108" s="45" t="s">
        <v>165</v>
      </c>
      <c r="E108" s="45"/>
      <c r="F108" s="45"/>
    </row>
    <row r="109" spans="1:6" ht="18" x14ac:dyDescent="0.25">
      <c r="A109" s="43" t="s">
        <v>163</v>
      </c>
      <c r="B109" s="43"/>
      <c r="C109" s="43"/>
      <c r="D109" s="2"/>
      <c r="E109" s="1"/>
      <c r="F109" s="1"/>
    </row>
  </sheetData>
  <mergeCells count="5">
    <mergeCell ref="A109:C109"/>
    <mergeCell ref="B3:F3"/>
    <mergeCell ref="D108:F108"/>
    <mergeCell ref="E5:F5"/>
    <mergeCell ref="A108:C108"/>
  </mergeCells>
  <pageMargins left="0.70866141732283472" right="0.31496062992125984" top="0.35433070866141736" bottom="0.35433070866141736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2017-03-14T08:11:21Z</dcterms:modified>
</cp:coreProperties>
</file>